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olidation work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%"/>
  </numFmts>
  <fonts count="7">
    <font>
      <name val="Calibri"/>
      <family val="2"/>
      <color theme="1"/>
      <sz val="11"/>
      <scheme val="minor"/>
    </font>
    <font>
      <b val="1"/>
      <color rgb="000F5132"/>
      <sz val="14"/>
    </font>
    <font>
      <b val="1"/>
      <color rgb="000F5132"/>
      <sz val="12"/>
    </font>
    <font>
      <b val="1"/>
      <color rgb="00FFFFFF"/>
    </font>
    <font>
      <b val="1"/>
    </font>
    <font>
      <i val="1"/>
      <color rgb="005C6B62"/>
    </font>
    <font>
      <color rgb="005C6B62"/>
      <sz val="9"/>
    </font>
  </fonts>
  <fills count="5">
    <fill>
      <patternFill/>
    </fill>
    <fill>
      <patternFill patternType="gray125"/>
    </fill>
    <fill>
      <patternFill patternType="solid">
        <fgColor rgb="000F5132"/>
      </patternFill>
    </fill>
    <fill>
      <patternFill patternType="solid">
        <fgColor rgb="00FFF7E6"/>
      </patternFill>
    </fill>
    <fill>
      <patternFill patternType="solid">
        <fgColor rgb="00EAF7EA"/>
      </patternFill>
    </fill>
  </fills>
  <borders count="2">
    <border>
      <left/>
      <right/>
      <top/>
      <bottom/>
      <diagonal/>
    </border>
    <border>
      <left style="thin">
        <color rgb="00D9E7DE"/>
      </left>
      <right style="thin">
        <color rgb="00D9E7DE"/>
      </right>
      <top style="thin">
        <color rgb="00D9E7DE"/>
      </top>
      <bottom style="thin">
        <color rgb="00D9E7DE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0" borderId="1" pivotButton="0" quotePrefix="0" xfId="0"/>
    <xf numFmtId="0" fontId="0" fillId="3" borderId="1" pivotButton="0" quotePrefix="0" xfId="0"/>
    <xf numFmtId="164" fontId="0" fillId="3" borderId="1" pivotButton="0" quotePrefix="0" xfId="0"/>
    <xf numFmtId="164" fontId="0" fillId="4" borderId="1" pivotButton="0" quotePrefix="0" xfId="0"/>
    <xf numFmtId="0" fontId="4" fillId="0" borderId="0" pivotButton="0" quotePrefix="0" xfId="0"/>
    <xf numFmtId="0" fontId="5" fillId="0" borderId="0" pivotButton="0" quotePrefix="0" xfId="0"/>
    <xf numFmtId="0" fontId="3" fillId="2" borderId="0" pivotButton="0" quotePrefix="0" xfId="0"/>
    <xf numFmtId="0" fontId="4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9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6" customWidth="1" min="3" max="3"/>
    <col width="12" customWidth="1" min="4" max="4"/>
    <col width="16" customWidth="1" min="5" max="5"/>
    <col width="16" customWidth="1" min="6" max="6"/>
    <col width="18" customWidth="1" min="7" max="7"/>
    <col width="16" customWidth="1" min="8" max="8"/>
    <col width="20" customWidth="1" min="9" max="9"/>
    <col width="16" customWidth="1" min="10" max="10"/>
    <col width="22" customWidth="1" min="11" max="11"/>
  </cols>
  <sheetData>
    <row r="1">
      <c r="A1" s="1" t="inlineStr">
        <is>
          <t>RAN Funding · MCA Consolidation Comparison Worksheet</t>
        </is>
      </c>
    </row>
    <row r="2">
      <c r="A2" t="inlineStr">
        <is>
          <t>Fill the yellow cells from your agreements, payoff letters and the written offer. Grey cells calculate. A lower weekly payment does not mean a lower total cost — compare both.</t>
        </is>
      </c>
    </row>
    <row r="4">
      <c r="A4" s="2" t="inlineStr">
        <is>
          <t>Part 1 — Existing advances</t>
        </is>
      </c>
    </row>
    <row r="5">
      <c r="A5" s="3" t="inlineStr">
        <is>
          <t>#</t>
        </is>
      </c>
      <c r="B5" s="3" t="inlineStr">
        <is>
          <t>Funder</t>
        </is>
      </c>
      <c r="C5" s="3" t="inlineStr">
        <is>
          <t>Funded amount</t>
        </is>
      </c>
      <c r="D5" s="3" t="inlineStr">
        <is>
          <t>Factor rate</t>
        </is>
      </c>
      <c r="E5" s="3" t="inlineStr">
        <is>
          <t>Total payback</t>
        </is>
      </c>
      <c r="F5" s="3" t="inlineStr">
        <is>
          <t>Remitted to date</t>
        </is>
      </c>
      <c r="G5" s="3" t="inlineStr">
        <is>
          <t>Remaining balance</t>
        </is>
      </c>
      <c r="H5" s="3" t="inlineStr">
        <is>
          <t>Remittance amount</t>
        </is>
      </c>
      <c r="I5" s="3" t="inlineStr">
        <is>
          <t>Frequency (daily/weekly/monthly)</t>
        </is>
      </c>
      <c r="J5" s="3" t="inlineStr">
        <is>
          <t>Monthly equivalent</t>
        </is>
      </c>
      <c r="K5" s="3" t="inlineStr">
        <is>
          <t>Payoff letter balance (if received)</t>
        </is>
      </c>
    </row>
    <row r="6">
      <c r="A6" s="4" t="n">
        <v>1</v>
      </c>
      <c r="B6" s="5" t="n"/>
      <c r="C6" s="6" t="n"/>
      <c r="D6" s="5" t="n"/>
      <c r="E6" s="7">
        <f>IF(AND(C6&lt;&gt;"",D6&lt;&gt;""),C6*D6,"")</f>
        <v/>
      </c>
      <c r="F6" s="6" t="n"/>
      <c r="G6" s="7">
        <f>IF(E6&lt;&gt;"",E6-N(F6),"")</f>
        <v/>
      </c>
      <c r="H6" s="6" t="n"/>
      <c r="I6" s="5" t="n"/>
      <c r="J6" s="7">
        <f>IF(H6="","",IF(I6="daily",H6*21,IF(I6="weekly",H6*4.33,IF(I6="monthly",H6,""))))</f>
        <v/>
      </c>
      <c r="K6" s="6" t="n"/>
    </row>
    <row r="7">
      <c r="A7" s="4" t="n">
        <v>2</v>
      </c>
      <c r="B7" s="5" t="n"/>
      <c r="C7" s="6" t="n"/>
      <c r="D7" s="5" t="n"/>
      <c r="E7" s="7">
        <f>IF(AND(C7&lt;&gt;"",D7&lt;&gt;""),C7*D7,"")</f>
        <v/>
      </c>
      <c r="F7" s="6" t="n"/>
      <c r="G7" s="7">
        <f>IF(E7&lt;&gt;"",E7-N(F7),"")</f>
        <v/>
      </c>
      <c r="H7" s="6" t="n"/>
      <c r="I7" s="5" t="n"/>
      <c r="J7" s="7">
        <f>IF(H7="","",IF(I7="daily",H7*21,IF(I7="weekly",H7*4.33,IF(I7="monthly",H7,""))))</f>
        <v/>
      </c>
      <c r="K7" s="6" t="n"/>
    </row>
    <row r="8">
      <c r="A8" s="4" t="n">
        <v>3</v>
      </c>
      <c r="B8" s="5" t="n"/>
      <c r="C8" s="6" t="n"/>
      <c r="D8" s="5" t="n"/>
      <c r="E8" s="7">
        <f>IF(AND(C8&lt;&gt;"",D8&lt;&gt;""),C8*D8,"")</f>
        <v/>
      </c>
      <c r="F8" s="6" t="n"/>
      <c r="G8" s="7">
        <f>IF(E8&lt;&gt;"",E8-N(F8),"")</f>
        <v/>
      </c>
      <c r="H8" s="6" t="n"/>
      <c r="I8" s="5" t="n"/>
      <c r="J8" s="7">
        <f>IF(H8="","",IF(I8="daily",H8*21,IF(I8="weekly",H8*4.33,IF(I8="monthly",H8,""))))</f>
        <v/>
      </c>
      <c r="K8" s="6" t="n"/>
    </row>
    <row r="9">
      <c r="A9" s="4" t="n">
        <v>4</v>
      </c>
      <c r="B9" s="5" t="n"/>
      <c r="C9" s="6" t="n"/>
      <c r="D9" s="5" t="n"/>
      <c r="E9" s="7">
        <f>IF(AND(C9&lt;&gt;"",D9&lt;&gt;""),C9*D9,"")</f>
        <v/>
      </c>
      <c r="F9" s="6" t="n"/>
      <c r="G9" s="7">
        <f>IF(E9&lt;&gt;"",E9-N(F9),"")</f>
        <v/>
      </c>
      <c r="H9" s="6" t="n"/>
      <c r="I9" s="5" t="n"/>
      <c r="J9" s="7">
        <f>IF(H9="","",IF(I9="daily",H9*21,IF(I9="weekly",H9*4.33,IF(I9="monthly",H9,""))))</f>
        <v/>
      </c>
      <c r="K9" s="6" t="n"/>
    </row>
    <row r="10">
      <c r="A10" s="4" t="n">
        <v>5</v>
      </c>
      <c r="B10" s="5" t="n"/>
      <c r="C10" s="6" t="n"/>
      <c r="D10" s="5" t="n"/>
      <c r="E10" s="7">
        <f>IF(AND(C10&lt;&gt;"",D10&lt;&gt;""),C10*D10,"")</f>
        <v/>
      </c>
      <c r="F10" s="6" t="n"/>
      <c r="G10" s="7">
        <f>IF(E10&lt;&gt;"",E10-N(F10),"")</f>
        <v/>
      </c>
      <c r="H10" s="6" t="n"/>
      <c r="I10" s="5" t="n"/>
      <c r="J10" s="7">
        <f>IF(H10="","",IF(I10="daily",H10*21,IF(I10="weekly",H10*4.33,IF(I10="monthly",H10,""))))</f>
        <v/>
      </c>
      <c r="K10" s="6" t="n"/>
    </row>
    <row r="11">
      <c r="A11" s="4" t="n">
        <v>6</v>
      </c>
      <c r="B11" s="5" t="n"/>
      <c r="C11" s="6" t="n"/>
      <c r="D11" s="5" t="n"/>
      <c r="E11" s="7">
        <f>IF(AND(C11&lt;&gt;"",D11&lt;&gt;""),C11*D11,"")</f>
        <v/>
      </c>
      <c r="F11" s="6" t="n"/>
      <c r="G11" s="7">
        <f>IF(E11&lt;&gt;"",E11-N(F11),"")</f>
        <v/>
      </c>
      <c r="H11" s="6" t="n"/>
      <c r="I11" s="5" t="n"/>
      <c r="J11" s="7">
        <f>IF(H11="","",IF(I11="daily",H11*21,IF(I11="weekly",H11*4.33,IF(I11="monthly",H11,""))))</f>
        <v/>
      </c>
      <c r="K11" s="6" t="n"/>
    </row>
    <row r="12">
      <c r="B12" s="8" t="inlineStr">
        <is>
          <t>Totals</t>
        </is>
      </c>
      <c r="C12" s="8">
        <f>SUM(C6:C11)</f>
        <v/>
      </c>
      <c r="E12" s="8">
        <f>SUM(E6:E11)</f>
        <v/>
      </c>
      <c r="F12" s="8">
        <f>SUM(F6:F11)</f>
        <v/>
      </c>
      <c r="G12" s="8">
        <f>SUM(G6:G11)</f>
        <v/>
      </c>
      <c r="J12" s="8">
        <f>SUM(J6:J11)</f>
        <v/>
      </c>
      <c r="K12" s="8">
        <f>SUM(K6:K11)</f>
        <v/>
      </c>
    </row>
    <row r="14">
      <c r="A14" s="2" t="inlineStr">
        <is>
          <t>Part 2 — Proposed consolidation or buyout</t>
        </is>
      </c>
    </row>
    <row r="15">
      <c r="A15" s="4" t="inlineStr">
        <is>
          <t>Amount funded (gross)</t>
        </is>
      </c>
      <c r="B15" s="6" t="n"/>
      <c r="C15" s="9" t="inlineStr">
        <is>
          <t>Includes payoffs plus any new cash</t>
        </is>
      </c>
    </row>
    <row r="16">
      <c r="A16" s="4" t="inlineStr">
        <is>
          <t>Payoffs to existing funders</t>
        </is>
      </c>
      <c r="B16" s="7">
        <f>G12</f>
        <v/>
      </c>
      <c r="C16" s="9" t="inlineStr">
        <is>
          <t>Defaults to Part 1 remaining balance; overwrite with payoff-letter total</t>
        </is>
      </c>
    </row>
    <row r="17">
      <c r="A17" s="4" t="inlineStr">
        <is>
          <t>Fees deducted</t>
        </is>
      </c>
      <c r="B17" s="6" t="n"/>
      <c r="C17" s="9" t="inlineStr">
        <is>
          <t>Origination, wire, UCC</t>
        </is>
      </c>
    </row>
    <row r="18">
      <c r="A18" s="4" t="inlineStr">
        <is>
          <t>Net cash to you</t>
        </is>
      </c>
      <c r="B18" s="7">
        <f>IF(B15="","",B15-N(B16)-N(B17))</f>
        <v/>
      </c>
      <c r="C18" s="9" t="inlineStr">
        <is>
          <t>Calculated</t>
        </is>
      </c>
    </row>
    <row r="19">
      <c r="A19" s="4" t="inlineStr">
        <is>
          <t>Factor rate (leave blank if interest-rate offer)</t>
        </is>
      </c>
      <c r="B19" s="5" t="n"/>
      <c r="C19" s="9" t="inlineStr">
        <is>
          <t>e.g. 1.35</t>
        </is>
      </c>
    </row>
    <row r="20">
      <c r="A20" s="4" t="inlineStr">
        <is>
          <t>Annual interest rate (if not a factor)</t>
        </is>
      </c>
      <c r="B20" s="5" t="n"/>
      <c r="C20" s="9" t="inlineStr">
        <is>
          <t>e.g. 0.14 for 14%</t>
        </is>
      </c>
    </row>
    <row r="21">
      <c r="A21" s="4" t="inlineStr">
        <is>
          <t>Term in months</t>
        </is>
      </c>
      <c r="B21" s="5" t="n"/>
      <c r="C21" s="9" t="inlineStr"/>
    </row>
    <row r="22">
      <c r="A22" s="4" t="inlineStr">
        <is>
          <t>Payment frequency (daily/weekly/monthly)</t>
        </is>
      </c>
      <c r="B22" s="5" t="n"/>
      <c r="C22" s="9" t="inlineStr"/>
    </row>
    <row r="23">
      <c r="A23" s="4" t="inlineStr">
        <is>
          <t>Total payback</t>
        </is>
      </c>
      <c r="B23" s="7">
        <f>IF(B15="","",IF(B19&lt;&gt;"",B15*B19,IF(AND(B20&lt;&gt;"",B21&lt;&gt;""),B21*(B15*(B20/12)/(1-(1+B20/12)^(-B21))),"")))</f>
        <v/>
      </c>
      <c r="C23" s="9" t="inlineStr">
        <is>
          <t>Factor × amount, or amortized at the interest rate</t>
        </is>
      </c>
    </row>
    <row r="24">
      <c r="A24" s="4" t="inlineStr">
        <is>
          <t>Payment per period</t>
        </is>
      </c>
      <c r="B24" s="7">
        <f>IF(OR(B23="",B21=""),"",IF(B22="daily",B23/(B21*21),IF(B22="weekly",B23/(B21*4.33),IF(B22="monthly",B23/B21,""))))</f>
        <v/>
      </c>
      <c r="C24" s="9" t="inlineStr">
        <is>
          <t>Calculated</t>
        </is>
      </c>
    </row>
    <row r="25">
      <c r="A25" s="4" t="inlineStr">
        <is>
          <t>Monthly equivalent payment</t>
        </is>
      </c>
      <c r="B25" s="7">
        <f>IF(OR(B23="",B21=""),"",B23/B21)</f>
        <v/>
      </c>
      <c r="C25" s="9" t="inlineStr">
        <is>
          <t>Calculated</t>
        </is>
      </c>
    </row>
    <row r="26">
      <c r="A26" s="4" t="inlineStr">
        <is>
          <t>Early payoff discount (if written in)</t>
        </is>
      </c>
      <c r="B26" s="5" t="n"/>
      <c r="C26" s="9" t="inlineStr">
        <is>
          <t>Describe</t>
        </is>
      </c>
    </row>
    <row r="28">
      <c r="A28" s="2" t="inlineStr">
        <is>
          <t>Part 3 — Compare</t>
        </is>
      </c>
    </row>
    <row r="29">
      <c r="A29" s="10" t="inlineStr">
        <is>
          <t>Measure</t>
        </is>
      </c>
      <c r="B29" s="10" t="inlineStr">
        <is>
          <t>Existing advances</t>
        </is>
      </c>
      <c r="C29" s="10" t="inlineStr">
        <is>
          <t>Proposed</t>
        </is>
      </c>
      <c r="D29" s="10" t="inlineStr">
        <is>
          <t>Difference (proposed − existing)</t>
        </is>
      </c>
    </row>
    <row r="30">
      <c r="A30" s="11" t="inlineStr">
        <is>
          <t>Remaining cost to finish</t>
        </is>
      </c>
      <c r="B30" s="12">
        <f>G12</f>
        <v/>
      </c>
      <c r="C30" s="12">
        <f>B23</f>
        <v/>
      </c>
      <c r="D30" s="12">
        <f>IF(OR(B30="",C30=""),"",C30-B30)</f>
        <v/>
      </c>
    </row>
    <row r="31">
      <c r="A31" s="11" t="inlineStr">
        <is>
          <t>Monthly equivalent payment</t>
        </is>
      </c>
      <c r="B31" s="12">
        <f>J12</f>
        <v/>
      </c>
      <c r="C31" s="12">
        <f>B25</f>
        <v/>
      </c>
      <c r="D31" s="12">
        <f>IF(OR(B31="",C31=""),"",C31-B31)</f>
        <v/>
      </c>
    </row>
    <row r="32">
      <c r="A32" s="11" t="inlineStr">
        <is>
          <t>Months until paid off</t>
        </is>
      </c>
      <c r="B32" s="4">
        <f>IF(OR(J12=0,J12=""),"",G12/J12)</f>
        <v/>
      </c>
      <c r="C32" s="4">
        <f>B21</f>
        <v/>
      </c>
      <c r="D32" s="4">
        <f>IF(OR(B32="",C32=""),"",C32-B32)</f>
        <v/>
      </c>
    </row>
    <row r="33">
      <c r="A33" s="11" t="inlineStr">
        <is>
          <t>Your average monthly deposits (enter)</t>
        </is>
      </c>
      <c r="B33" s="6" t="n"/>
      <c r="C33" s="4" t="n"/>
      <c r="D33" s="4" t="inlineStr"/>
    </row>
    <row r="34">
      <c r="A34" s="11" t="inlineStr">
        <is>
          <t>Share of deposits taken by payments</t>
        </is>
      </c>
      <c r="B34" s="13">
        <f>IF(OR(B33="",B33=0),"",B31/B33)</f>
        <v/>
      </c>
      <c r="C34" s="13">
        <f>IF(OR(B33="",B33=0,C31=""),"",C31/B33)</f>
        <v/>
      </c>
      <c r="D34" s="13">
        <f>IF(OR(B34="",C34=""),"",C34-B34)</f>
        <v/>
      </c>
    </row>
    <row r="35">
      <c r="A35" s="11" t="inlineStr">
        <is>
          <t>Net new cash received</t>
        </is>
      </c>
      <c r="B35" s="12" t="inlineStr">
        <is>
          <t>—</t>
        </is>
      </c>
      <c r="C35" s="12">
        <f>B18</f>
        <v/>
      </c>
      <c r="D35" s="12" t="inlineStr"/>
    </row>
    <row r="37" ht="48" customHeight="1">
      <c r="A37" s="14" t="inlineStr">
        <is>
          <t>Reading the result: lower monthly payment + higher total cost = you are buying cash-flow relief with a longer, more expensive term. Lower payment + lower total cost = a genuine improvement (usually a term loan or line, or large payoff discounts). A reverse consolidation does not close the existing advances, so Part 1 keeps running while Part 2 adds an obligation.</t>
        </is>
      </c>
    </row>
    <row r="39">
      <c r="A39" s="15" t="inlineStr">
        <is>
          <t>RAN Funding is a business financing broker, not a lender; it is paid by the lender, not by you. Illustrative tool, not advice or an offer. ranfunding.com · 877-522-6045 · October 2026.</t>
        </is>
      </c>
    </row>
  </sheetData>
  <mergeCells count="3">
    <mergeCell ref="A2:K2"/>
    <mergeCell ref="A39:K39"/>
    <mergeCell ref="A37:K3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2026-10-22T07:19:53Z</dcterms:created>
  <dcterms:modified xmlns:dcterms="http://purl.org/dc/terms/" xmlns:xsi="http://www.w3.org/2001/XMLSchema-instance" xsi:type="dcterms:W3CDTF">2026-10-22T07:19:53Z</dcterms:modified>
</cp:coreProperties>
</file>